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<sst xmlns="http://schemas.openxmlformats.org/spreadsheetml/2006/main" count="227" uniqueCount="174">
  <si>
    <t>Rzeszowskie Stowarzyszenie Ochrony Zwierząt. Bilans na dzień 31.12.2010r.</t>
  </si>
  <si>
    <t xml:space="preserve"> </t>
  </si>
  <si>
    <t xml:space="preserve">                Stan na :</t>
  </si>
  <si>
    <t xml:space="preserve">                Stan na:</t>
  </si>
  <si>
    <t>AKTYWA</t>
  </si>
  <si>
    <t>początek 2009r</t>
  </si>
  <si>
    <t>koniec 2010r</t>
  </si>
  <si>
    <t>PASYWA</t>
  </si>
  <si>
    <t>A.</t>
  </si>
  <si>
    <t>Aktywa trwałe</t>
  </si>
  <si>
    <t>Fundusze własne</t>
  </si>
  <si>
    <t>196  768,78</t>
  </si>
  <si>
    <t xml:space="preserve">  I.</t>
  </si>
  <si>
    <t>Wartoście niematerialne i prawne</t>
  </si>
  <si>
    <t>Fundusz statutowy</t>
  </si>
  <si>
    <t xml:space="preserve">  II.</t>
  </si>
  <si>
    <t>Rzeczowe aktywa trwałe</t>
  </si>
  <si>
    <t>Fundusz z aktualizacji wyceny</t>
  </si>
  <si>
    <t xml:space="preserve">  III.</t>
  </si>
  <si>
    <t>Należności długoterminowe</t>
  </si>
  <si>
    <t>Wynik finansowy netto za rok obrotowy</t>
  </si>
  <si>
    <t>93  911,21</t>
  </si>
  <si>
    <t xml:space="preserve">  IV.</t>
  </si>
  <si>
    <t>Inwestycje długoterminowe</t>
  </si>
  <si>
    <t xml:space="preserve">     1.</t>
  </si>
  <si>
    <t>Nadwyżka przychodów nad kosztami (wielkość dodatnia)</t>
  </si>
  <si>
    <t xml:space="preserve">  V.</t>
  </si>
  <si>
    <t>Długoterminowe rozliczenia międzyokresowe</t>
  </si>
  <si>
    <t xml:space="preserve">     2.</t>
  </si>
  <si>
    <t>Nadwyżka kosztów nad przychodami (wielkość ujemna)</t>
  </si>
  <si>
    <t>B.</t>
  </si>
  <si>
    <t>Aktywa obrotowe</t>
  </si>
  <si>
    <t>179  950,42</t>
  </si>
  <si>
    <t>Zobowiązania i rezerwy na zobowiązania</t>
  </si>
  <si>
    <t>25  868,85</t>
  </si>
  <si>
    <t>Zapasy rzeczowych aktywów obrotowych</t>
  </si>
  <si>
    <t>Zobowiązania długoterminowe z tutułu kredytów i pożyczek</t>
  </si>
  <si>
    <t>Należności krótkoterminowe</t>
  </si>
  <si>
    <t>Zobowiązania krótkoterminowe i fundusze specjalne</t>
  </si>
  <si>
    <t>21  929,65</t>
  </si>
  <si>
    <t>Inwestycje Krótkoterminowe</t>
  </si>
  <si>
    <t>176  653,27</t>
  </si>
  <si>
    <t xml:space="preserve">    1.</t>
  </si>
  <si>
    <t>Kredyty i pozyczki</t>
  </si>
  <si>
    <t>Środki pieniężne</t>
  </si>
  <si>
    <t>176 653,,27</t>
  </si>
  <si>
    <t xml:space="preserve">    2.</t>
  </si>
  <si>
    <t>Inne zobowiązania</t>
  </si>
  <si>
    <t>Pozostałe aktywa finansowe</t>
  </si>
  <si>
    <t xml:space="preserve">    3.</t>
  </si>
  <si>
    <t>Fundusze specjalne</t>
  </si>
  <si>
    <t>C.</t>
  </si>
  <si>
    <t>Krótkoterminowe</t>
  </si>
  <si>
    <t>Rezerwy na zobowiązania</t>
  </si>
  <si>
    <t>rozliczenia</t>
  </si>
  <si>
    <t xml:space="preserve">Rozliczenia międzyokresowe </t>
  </si>
  <si>
    <t>międzyokresowe</t>
  </si>
  <si>
    <t>Rozliczenia międzyokresowe przychodów</t>
  </si>
  <si>
    <t>511 11</t>
  </si>
  <si>
    <t>Inne rozliczenia międzyokresowe</t>
  </si>
  <si>
    <t>SUMA BILANSOWA</t>
  </si>
  <si>
    <t>222  637,63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</si>
  <si>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</si>
  <si>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</t>
  </si>
  <si>
    <t>Rzeszowskie Stowarzyszenia Ochrony Zwierząt</t>
  </si>
  <si>
    <t>Rachunek wyników na dzień 31.12.2010r.</t>
  </si>
  <si>
    <t xml:space="preserve">ek wyników na dzień 31.12.2010 r. </t>
  </si>
  <si>
    <t>Poz.</t>
  </si>
  <si>
    <t>Wyszczególnienie</t>
  </si>
  <si>
    <t>Kwota za rok poprzedni 2009</t>
  </si>
  <si>
    <t>Kwota za rok obrotowy 2010r</t>
  </si>
  <si>
    <t xml:space="preserve">Przychody z działalności statutowej  </t>
  </si>
  <si>
    <t>591  338,19</t>
  </si>
  <si>
    <t xml:space="preserve"> Składki brutto określone statutem</t>
  </si>
  <si>
    <t>2  545,00</t>
  </si>
  <si>
    <t xml:space="preserve"> Działalność statutowa odpłatna</t>
  </si>
  <si>
    <t>467  516,00</t>
  </si>
  <si>
    <t xml:space="preserve"> Działalność statutowa nieodpłatna</t>
  </si>
  <si>
    <t>118  048,49</t>
  </si>
  <si>
    <t xml:space="preserve">Pozostałe przychody określone statutem </t>
  </si>
  <si>
    <t>3  228,70</t>
  </si>
  <si>
    <t xml:space="preserve">  B.</t>
  </si>
  <si>
    <t>Koszty realizacji zadań statutowych</t>
  </si>
  <si>
    <t>670  743,58</t>
  </si>
  <si>
    <t>Koszty prowadzenia  schroniska "Kundelek"</t>
  </si>
  <si>
    <t>649  892,65</t>
  </si>
  <si>
    <t xml:space="preserve">   usługi stałe (prąd, gaz, śmieci)</t>
  </si>
  <si>
    <t>41  607,09</t>
  </si>
  <si>
    <t xml:space="preserve">   telefony</t>
  </si>
  <si>
    <t>8  370,54</t>
  </si>
  <si>
    <t xml:space="preserve">   transport</t>
  </si>
  <si>
    <t>10  976,12</t>
  </si>
  <si>
    <t xml:space="preserve">    4.</t>
  </si>
  <si>
    <t xml:space="preserve">   karma</t>
  </si>
  <si>
    <t>81  317,29</t>
  </si>
  <si>
    <t xml:space="preserve">    5.</t>
  </si>
  <si>
    <t xml:space="preserve">   leki, środki medyczne</t>
  </si>
  <si>
    <t>10  412,04</t>
  </si>
  <si>
    <t xml:space="preserve">    6.</t>
  </si>
  <si>
    <t>materiały, wyposażenie, remonty i środki czystości</t>
  </si>
  <si>
    <t>89  194,02</t>
  </si>
  <si>
    <t xml:space="preserve">    7.</t>
  </si>
  <si>
    <t xml:space="preserve">   wynagrodzenia i świadczenia </t>
  </si>
  <si>
    <t>323  529,53</t>
  </si>
  <si>
    <t xml:space="preserve">    8.</t>
  </si>
  <si>
    <t xml:space="preserve">   weterynaria (leczenie i sterylizacja) </t>
  </si>
  <si>
    <t>67  999,27</t>
  </si>
  <si>
    <t xml:space="preserve">    9.</t>
  </si>
  <si>
    <t xml:space="preserve">   inne </t>
  </si>
  <si>
    <t>16  486,75</t>
  </si>
  <si>
    <t xml:space="preserve"> Opieka poza schroniskiem</t>
  </si>
  <si>
    <t>20  850,93</t>
  </si>
  <si>
    <t>16  360,53</t>
  </si>
  <si>
    <t>4  490,40</t>
  </si>
  <si>
    <t xml:space="preserve"> C.</t>
  </si>
  <si>
    <t xml:space="preserve"> Wynik finansowy na działalności statutowej (+ lub -)</t>
  </si>
  <si>
    <t>-79  405,39</t>
  </si>
  <si>
    <t xml:space="preserve"> D.</t>
  </si>
  <si>
    <t xml:space="preserve"> Koszty administracyjne </t>
  </si>
  <si>
    <t>50  592,29</t>
  </si>
  <si>
    <t xml:space="preserve"> zużycie materiałów i energii</t>
  </si>
  <si>
    <t>2  641,61</t>
  </si>
  <si>
    <t xml:space="preserve"> usługi obce</t>
  </si>
  <si>
    <t>8  781,48</t>
  </si>
  <si>
    <t xml:space="preserve"> podatki i opłaty </t>
  </si>
  <si>
    <t xml:space="preserve"> wynagrodzenia brutto </t>
  </si>
  <si>
    <t>11  400,00</t>
  </si>
  <si>
    <t xml:space="preserve"> amortyzacja</t>
  </si>
  <si>
    <t>7  646,40</t>
  </si>
  <si>
    <t>inne(czynsz, media, podróże służbowe, wyposażenie, program Optima, pozostałe koszty)</t>
  </si>
  <si>
    <t>19  890,63</t>
  </si>
  <si>
    <t xml:space="preserve"> E.   </t>
  </si>
  <si>
    <t xml:space="preserve"> Pozostałe przychody (nie wymienione w pozycji A i G)</t>
  </si>
  <si>
    <t>219  269,89</t>
  </si>
  <si>
    <t xml:space="preserve"> F.</t>
  </si>
  <si>
    <t xml:space="preserve"> Pozostałe koszty (nie wymienione w poz. B, D i H) </t>
  </si>
  <si>
    <t>400.00</t>
  </si>
  <si>
    <t xml:space="preserve"> G.</t>
  </si>
  <si>
    <t xml:space="preserve"> Przychody finansowe</t>
  </si>
  <si>
    <t>6  136,50</t>
  </si>
  <si>
    <t xml:space="preserve"> H.</t>
  </si>
  <si>
    <t xml:space="preserve"> Koszty finansowe</t>
  </si>
  <si>
    <t>1  097,50</t>
  </si>
  <si>
    <t xml:space="preserve"> I.</t>
  </si>
  <si>
    <t xml:space="preserve"> Wynik finansowy brutto na całokształcie działalności (+ lub -) ) (C-D+E-F+G-H)</t>
  </si>
  <si>
    <t xml:space="preserve"> J.</t>
  </si>
  <si>
    <t xml:space="preserve"> Zyski i straty nadzwyczajne </t>
  </si>
  <si>
    <t xml:space="preserve">  Zyski nadzwyczajne - wielkość dodatnia</t>
  </si>
  <si>
    <t xml:space="preserve">  Straty nadzwyczajne - wielkość ujemna</t>
  </si>
  <si>
    <t xml:space="preserve"> K.</t>
  </si>
  <si>
    <t xml:space="preserve">  Różnica zwiększająca koszty roku bieżącego wynikająca ze straty za rok 2006</t>
  </si>
  <si>
    <t xml:space="preserve"> L.</t>
  </si>
  <si>
    <t xml:space="preserve"> Wynik finansowy ogółem (I+J) </t>
  </si>
  <si>
    <t xml:space="preserve">  Różnica zwiększająca koszty roku następnego</t>
  </si>
  <si>
    <t xml:space="preserve">  Różnica zwiększająca przychody roku następnego</t>
  </si>
  <si>
    <t>Załącznik nr 1</t>
  </si>
  <si>
    <t>Wyliczenie zysku na działalnościach :</t>
  </si>
  <si>
    <t>Przychody z działalności statutowej odpłatnej</t>
  </si>
  <si>
    <t>Koszty działalności statutowej odpłatnej</t>
  </si>
  <si>
    <t>Strata na działalności statutowej odpłatnej</t>
  </si>
  <si>
    <t>Strata została pokryta z przychodów z tytułu działalności statutowej nieodpłatnej</t>
  </si>
  <si>
    <t>Działalność statutowa nieodpłatna</t>
  </si>
  <si>
    <t>Składki członkowskie</t>
  </si>
  <si>
    <t>Razem</t>
  </si>
  <si>
    <t>Koszty działalności statutowej nieodpłatnej</t>
  </si>
  <si>
    <t>Pokrycie straty na działalności odpłatnej</t>
  </si>
  <si>
    <t>Koszty administracyjne</t>
  </si>
  <si>
    <t>Razem pozostałe koszty działalności stowarzyszenia</t>
  </si>
  <si>
    <t>Zysk na działalności statutowej nieodpłatnej</t>
  </si>
  <si>
    <t>Pozostałe przychody operacyjne</t>
  </si>
  <si>
    <t>Przychody finansowe</t>
  </si>
  <si>
    <t>Koszty finansowe</t>
  </si>
  <si>
    <t>Pozostałe koszty - darowizny przekazane</t>
  </si>
  <si>
    <t>ZYSK 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</si>
</sst>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0"/>
  </numFmts>
  <fonts count="1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Arial CE"/>
      <family val="2"/>
    </font>
    <font>
      <b/>
      <sz val="13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right"/>
    </xf>
    <xf numFmtId="164" fontId="0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/>
    </xf>
    <xf numFmtId="164" fontId="0" fillId="2" borderId="1" xfId="0" applyFont="1" applyFill="1" applyBorder="1" applyAlignment="1">
      <alignment vertical="top"/>
    </xf>
    <xf numFmtId="164" fontId="2" fillId="2" borderId="1" xfId="0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/>
    </xf>
    <xf numFmtId="164" fontId="0" fillId="0" borderId="0" xfId="0" applyFont="1" applyAlignment="1">
      <alignment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wrapText="1"/>
    </xf>
    <xf numFmtId="164" fontId="8" fillId="2" borderId="1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9" fillId="0" borderId="1" xfId="0" applyFont="1" applyBorder="1" applyAlignment="1">
      <alignment wrapText="1"/>
    </xf>
    <xf numFmtId="164" fontId="3" fillId="0" borderId="1" xfId="0" applyFont="1" applyBorder="1" applyAlignment="1">
      <alignment horizontal="right"/>
    </xf>
    <xf numFmtId="164" fontId="8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0" xfId="0" applyAlignment="1">
      <alignment horizontal="left"/>
    </xf>
    <xf numFmtId="166" fontId="0" fillId="0" borderId="1" xfId="0" applyNumberFormat="1" applyFont="1" applyBorder="1" applyAlignment="1">
      <alignment horizontal="right"/>
    </xf>
    <xf numFmtId="164" fontId="0" fillId="0" borderId="1" xfId="0" applyBorder="1" applyAlignment="1">
      <alignment/>
    </xf>
    <xf numFmtId="164" fontId="3" fillId="0" borderId="2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4" fontId="8" fillId="0" borderId="3" xfId="0" applyFont="1" applyBorder="1" applyAlignment="1">
      <alignment wrapText="1"/>
    </xf>
    <xf numFmtId="165" fontId="0" fillId="0" borderId="3" xfId="0" applyNumberFormat="1" applyBorder="1" applyAlignment="1">
      <alignment/>
    </xf>
    <xf numFmtId="164" fontId="9" fillId="0" borderId="3" xfId="0" applyFont="1" applyBorder="1" applyAlignment="1">
      <alignment wrapText="1"/>
    </xf>
    <xf numFmtId="165" fontId="3" fillId="0" borderId="3" xfId="0" applyNumberFormat="1" applyFont="1" applyBorder="1" applyAlignment="1">
      <alignment/>
    </xf>
    <xf numFmtId="164" fontId="8" fillId="0" borderId="0" xfId="0" applyFont="1" applyBorder="1" applyAlignment="1">
      <alignment wrapText="1"/>
    </xf>
    <xf numFmtId="164" fontId="10" fillId="0" borderId="0" xfId="0" applyFont="1" applyBorder="1" applyAlignment="1">
      <alignment wrapText="1"/>
    </xf>
    <xf numFmtId="165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 wrapText="1"/>
    </xf>
    <xf numFmtId="164" fontId="3" fillId="0" borderId="3" xfId="0" applyFont="1" applyBorder="1" applyAlignment="1">
      <alignment wrapText="1"/>
    </xf>
    <xf numFmtId="164" fontId="3" fillId="3" borderId="3" xfId="0" applyFont="1" applyFill="1" applyBorder="1" applyAlignment="1">
      <alignment wrapText="1"/>
    </xf>
    <xf numFmtId="165" fontId="3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5.75390625" style="1" customWidth="1"/>
    <col min="2" max="2" width="31.125" style="2" customWidth="1"/>
    <col min="3" max="4" width="13.125" style="3" customWidth="1"/>
    <col min="5" max="5" width="6.125" style="1" customWidth="1"/>
    <col min="6" max="6" width="33.875" style="2" customWidth="1"/>
    <col min="7" max="7" width="13.625" style="3" customWidth="1"/>
    <col min="8" max="8" width="13.375" style="3" customWidth="1"/>
    <col min="9" max="16384" width="9.125" style="1" customWidth="1"/>
  </cols>
  <sheetData>
    <row r="1" spans="1:6" ht="28.5" customHeight="1">
      <c r="A1" s="4" t="s">
        <v>0</v>
      </c>
      <c r="F1" s="5"/>
    </row>
    <row r="2" spans="1:8" ht="15">
      <c r="A2" s="6"/>
      <c r="B2" s="7" t="s">
        <v>1</v>
      </c>
      <c r="C2" s="8" t="s">
        <v>2</v>
      </c>
      <c r="D2" s="8"/>
      <c r="E2" s="6"/>
      <c r="F2" s="7" t="s">
        <v>1</v>
      </c>
      <c r="G2" s="8" t="s">
        <v>3</v>
      </c>
      <c r="H2" s="8"/>
    </row>
    <row r="3" spans="1:8" s="12" customFormat="1" ht="19.5" customHeight="1">
      <c r="A3" s="9" t="s">
        <v>1</v>
      </c>
      <c r="B3" s="10" t="s">
        <v>4</v>
      </c>
      <c r="C3" s="11" t="s">
        <v>5</v>
      </c>
      <c r="D3" s="11" t="s">
        <v>6</v>
      </c>
      <c r="E3" s="9"/>
      <c r="F3" s="10" t="s">
        <v>7</v>
      </c>
      <c r="G3" s="11" t="s">
        <v>5</v>
      </c>
      <c r="H3" s="11" t="s">
        <v>6</v>
      </c>
    </row>
    <row r="4" spans="1:8" ht="21.75" customHeight="1">
      <c r="A4" s="13" t="s">
        <v>8</v>
      </c>
      <c r="B4" s="14" t="s">
        <v>9</v>
      </c>
      <c r="C4" s="15">
        <f>SUM(C5:C9)</f>
        <v>42966.79</v>
      </c>
      <c r="D4" s="15">
        <f>SUM(D5:D9)</f>
        <v>35320.39</v>
      </c>
      <c r="E4" s="13" t="s">
        <v>8</v>
      </c>
      <c r="F4" s="14" t="s">
        <v>10</v>
      </c>
      <c r="G4" s="15">
        <f>SUM(G5:G7)</f>
        <v>169448.89</v>
      </c>
      <c r="H4" s="16" t="s">
        <v>11</v>
      </c>
    </row>
    <row r="5" spans="1:8" ht="12.75">
      <c r="A5" s="17" t="s">
        <v>12</v>
      </c>
      <c r="B5" s="18" t="s">
        <v>13</v>
      </c>
      <c r="C5" s="19"/>
      <c r="D5" s="19"/>
      <c r="E5" s="17" t="s">
        <v>12</v>
      </c>
      <c r="F5" s="18" t="s">
        <v>14</v>
      </c>
      <c r="G5" s="19">
        <v>102857.57</v>
      </c>
      <c r="H5" s="19">
        <v>102857.57</v>
      </c>
    </row>
    <row r="6" spans="1:8" ht="12.75">
      <c r="A6" s="17" t="s">
        <v>15</v>
      </c>
      <c r="B6" s="18" t="s">
        <v>16</v>
      </c>
      <c r="C6" s="19">
        <v>42966.79</v>
      </c>
      <c r="D6" s="19">
        <v>35320.39</v>
      </c>
      <c r="E6" s="17" t="s">
        <v>15</v>
      </c>
      <c r="F6" s="18" t="s">
        <v>17</v>
      </c>
      <c r="G6" s="19"/>
      <c r="H6" s="19"/>
    </row>
    <row r="7" spans="1:8" ht="12.75">
      <c r="A7" s="17" t="s">
        <v>18</v>
      </c>
      <c r="B7" s="18" t="s">
        <v>19</v>
      </c>
      <c r="C7" s="19"/>
      <c r="D7" s="19"/>
      <c r="E7" s="17" t="s">
        <v>18</v>
      </c>
      <c r="F7" s="18" t="s">
        <v>20</v>
      </c>
      <c r="G7" s="19">
        <v>66591.32</v>
      </c>
      <c r="H7" s="20" t="s">
        <v>21</v>
      </c>
    </row>
    <row r="8" spans="1:8" ht="24.75">
      <c r="A8" s="17" t="s">
        <v>22</v>
      </c>
      <c r="B8" s="18" t="s">
        <v>23</v>
      </c>
      <c r="C8" s="19"/>
      <c r="D8" s="19"/>
      <c r="E8" s="17" t="s">
        <v>24</v>
      </c>
      <c r="F8" s="18" t="s">
        <v>25</v>
      </c>
      <c r="G8" s="19">
        <v>66591.32</v>
      </c>
      <c r="H8" s="20" t="s">
        <v>21</v>
      </c>
    </row>
    <row r="9" spans="1:8" ht="24.75">
      <c r="A9" s="17" t="s">
        <v>26</v>
      </c>
      <c r="B9" s="18" t="s">
        <v>27</v>
      </c>
      <c r="C9" s="19"/>
      <c r="D9" s="19"/>
      <c r="E9" s="17" t="s">
        <v>28</v>
      </c>
      <c r="F9" s="18" t="s">
        <v>29</v>
      </c>
      <c r="G9" s="19">
        <v>0</v>
      </c>
      <c r="H9" s="19">
        <v>0</v>
      </c>
    </row>
    <row r="10" spans="1:8" ht="32.25" customHeight="1">
      <c r="A10" s="13" t="s">
        <v>30</v>
      </c>
      <c r="B10" s="14" t="s">
        <v>31</v>
      </c>
      <c r="C10" s="15">
        <f>C11+C12+C13</f>
        <v>143302.81</v>
      </c>
      <c r="D10" s="16" t="s">
        <v>32</v>
      </c>
      <c r="E10" s="13" t="s">
        <v>30</v>
      </c>
      <c r="F10" s="14" t="s">
        <v>33</v>
      </c>
      <c r="G10" s="15">
        <f>G14+G17</f>
        <v>21265.37</v>
      </c>
      <c r="H10" s="16" t="s">
        <v>34</v>
      </c>
    </row>
    <row r="11" spans="1:8" ht="24.75">
      <c r="A11" s="17" t="s">
        <v>12</v>
      </c>
      <c r="B11" s="18" t="s">
        <v>35</v>
      </c>
      <c r="C11" s="19"/>
      <c r="D11" s="19"/>
      <c r="E11" s="17" t="s">
        <v>12</v>
      </c>
      <c r="F11" s="18" t="s">
        <v>36</v>
      </c>
      <c r="G11" s="19"/>
      <c r="H11" s="19"/>
    </row>
    <row r="12" spans="1:8" ht="24.75">
      <c r="A12" s="17" t="s">
        <v>15</v>
      </c>
      <c r="B12" s="18" t="s">
        <v>37</v>
      </c>
      <c r="C12" s="19">
        <v>6751.82</v>
      </c>
      <c r="D12" s="19">
        <v>3297.15</v>
      </c>
      <c r="E12" s="17" t="s">
        <v>15</v>
      </c>
      <c r="F12" s="18" t="s">
        <v>38</v>
      </c>
      <c r="G12" s="19">
        <v>18450.41</v>
      </c>
      <c r="H12" s="20" t="s">
        <v>39</v>
      </c>
    </row>
    <row r="13" spans="1:8" ht="12.75">
      <c r="A13" s="17" t="s">
        <v>18</v>
      </c>
      <c r="B13" s="18" t="s">
        <v>40</v>
      </c>
      <c r="C13" s="19">
        <v>136550.99</v>
      </c>
      <c r="D13" s="20" t="s">
        <v>41</v>
      </c>
      <c r="E13" s="17" t="s">
        <v>42</v>
      </c>
      <c r="F13" s="18" t="s">
        <v>43</v>
      </c>
      <c r="G13" s="19"/>
      <c r="H13" s="19"/>
    </row>
    <row r="14" spans="1:8" ht="12.75">
      <c r="A14" s="17" t="s">
        <v>42</v>
      </c>
      <c r="B14" s="18" t="s">
        <v>44</v>
      </c>
      <c r="C14" s="19">
        <v>136550.99</v>
      </c>
      <c r="D14" s="20" t="s">
        <v>45</v>
      </c>
      <c r="E14" s="17" t="s">
        <v>46</v>
      </c>
      <c r="F14" s="18" t="s">
        <v>47</v>
      </c>
      <c r="G14" s="19">
        <v>18450.41</v>
      </c>
      <c r="H14" s="20" t="s">
        <v>39</v>
      </c>
    </row>
    <row r="15" spans="1:8" ht="12.75">
      <c r="A15" s="17" t="s">
        <v>46</v>
      </c>
      <c r="B15" s="18" t="s">
        <v>48</v>
      </c>
      <c r="C15" s="19"/>
      <c r="D15" s="19"/>
      <c r="E15" s="17" t="s">
        <v>49</v>
      </c>
      <c r="F15" s="18" t="s">
        <v>50</v>
      </c>
      <c r="G15" s="19"/>
      <c r="H15" s="19"/>
    </row>
    <row r="16" spans="1:11" ht="19.5" customHeight="1">
      <c r="A16" s="13" t="s">
        <v>51</v>
      </c>
      <c r="B16" s="14" t="s">
        <v>52</v>
      </c>
      <c r="C16" s="15"/>
      <c r="D16" s="15"/>
      <c r="E16" s="17" t="s">
        <v>18</v>
      </c>
      <c r="F16" s="18" t="s">
        <v>53</v>
      </c>
      <c r="G16" s="19"/>
      <c r="H16" s="19"/>
      <c r="K16" s="21"/>
    </row>
    <row r="17" spans="1:8" ht="15">
      <c r="A17" s="17"/>
      <c r="B17" s="14" t="s">
        <v>54</v>
      </c>
      <c r="C17" s="15">
        <v>4444.66</v>
      </c>
      <c r="D17" s="15">
        <v>7366.82</v>
      </c>
      <c r="E17" s="17" t="s">
        <v>22</v>
      </c>
      <c r="F17" s="18" t="s">
        <v>55</v>
      </c>
      <c r="G17" s="16">
        <v>2814.96</v>
      </c>
      <c r="H17" s="15">
        <v>3939.2</v>
      </c>
    </row>
    <row r="18" spans="1:8" ht="15.75" customHeight="1">
      <c r="A18" s="17"/>
      <c r="B18" s="14" t="s">
        <v>56</v>
      </c>
      <c r="C18" s="19"/>
      <c r="D18" s="19"/>
      <c r="E18" s="17" t="s">
        <v>42</v>
      </c>
      <c r="F18" s="18" t="s">
        <v>57</v>
      </c>
      <c r="G18" s="20" t="s">
        <v>58</v>
      </c>
      <c r="H18" s="19">
        <v>2182.41</v>
      </c>
    </row>
    <row r="19" spans="1:8" ht="12.75">
      <c r="A19" s="17"/>
      <c r="B19" s="18" t="s">
        <v>1</v>
      </c>
      <c r="C19" s="19"/>
      <c r="D19" s="19"/>
      <c r="E19" s="17" t="s">
        <v>46</v>
      </c>
      <c r="F19" s="18" t="s">
        <v>59</v>
      </c>
      <c r="G19" s="19">
        <v>2303.85</v>
      </c>
      <c r="H19" s="19">
        <v>1756.79</v>
      </c>
    </row>
    <row r="20" spans="1:8" ht="22.5" customHeight="1">
      <c r="A20" s="22"/>
      <c r="B20" s="23" t="s">
        <v>60</v>
      </c>
      <c r="C20" s="24">
        <f>C4+C10+C17</f>
        <v>190714.26</v>
      </c>
      <c r="D20" s="25" t="s">
        <v>61</v>
      </c>
      <c r="E20" s="26"/>
      <c r="F20" s="23" t="s">
        <v>60</v>
      </c>
      <c r="G20" s="24">
        <f>G4+G10</f>
        <v>190714.26</v>
      </c>
      <c r="H20" s="25" t="s">
        <v>61</v>
      </c>
    </row>
    <row r="21" ht="12.75">
      <c r="G21" s="3" t="s">
        <v>62</v>
      </c>
    </row>
    <row r="22" ht="15" customHeight="1"/>
    <row r="27" ht="10.5" customHeight="1">
      <c r="C27" s="3" t="s">
        <v>63</v>
      </c>
    </row>
    <row r="28" ht="12.75" hidden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40" sqref="E40"/>
    </sheetView>
  </sheetViews>
  <sheetFormatPr defaultColWidth="9.00390625" defaultRowHeight="12.75"/>
  <cols>
    <col min="1" max="1" width="8.25390625" style="0" customWidth="1"/>
    <col min="2" max="2" width="50.375" style="27" customWidth="1"/>
    <col min="3" max="3" width="13.25390625" style="28" customWidth="1"/>
    <col min="4" max="4" width="13.75390625" style="28" customWidth="1"/>
  </cols>
  <sheetData>
    <row r="1" spans="1:4" s="32" customFormat="1" ht="15">
      <c r="A1" s="29" t="s">
        <v>64</v>
      </c>
      <c r="B1" s="30"/>
      <c r="C1" s="31"/>
      <c r="D1" s="31"/>
    </row>
    <row r="2" spans="1:2" ht="16.5">
      <c r="A2" s="29" t="s">
        <v>65</v>
      </c>
      <c r="B2" s="33" t="s">
        <v>66</v>
      </c>
    </row>
    <row r="3" spans="1:4" ht="42.75" customHeight="1">
      <c r="A3" s="6" t="s">
        <v>67</v>
      </c>
      <c r="B3" s="34" t="s">
        <v>68</v>
      </c>
      <c r="C3" s="35" t="s">
        <v>69</v>
      </c>
      <c r="D3" s="35" t="s">
        <v>70</v>
      </c>
    </row>
    <row r="4" spans="1:4" ht="21" customHeight="1">
      <c r="A4" s="36" t="s">
        <v>8</v>
      </c>
      <c r="B4" s="37" t="s">
        <v>71</v>
      </c>
      <c r="C4" s="15">
        <f>SUM(C5:C8)</f>
        <v>711866.02</v>
      </c>
      <c r="D4" s="38" t="s">
        <v>72</v>
      </c>
    </row>
    <row r="5" spans="1:5" ht="12.75">
      <c r="A5" s="17" t="s">
        <v>12</v>
      </c>
      <c r="B5" s="39" t="s">
        <v>73</v>
      </c>
      <c r="C5" s="40">
        <v>3645</v>
      </c>
      <c r="D5" s="41" t="s">
        <v>74</v>
      </c>
      <c r="E5" s="42"/>
    </row>
    <row r="6" spans="1:5" ht="12.75">
      <c r="A6" s="17" t="s">
        <v>15</v>
      </c>
      <c r="B6" s="39" t="s">
        <v>75</v>
      </c>
      <c r="C6" s="40">
        <v>444155</v>
      </c>
      <c r="D6" s="41" t="s">
        <v>76</v>
      </c>
      <c r="E6" s="5"/>
    </row>
    <row r="7" spans="1:5" ht="12.75">
      <c r="A7" s="17" t="s">
        <v>18</v>
      </c>
      <c r="B7" s="39" t="s">
        <v>77</v>
      </c>
      <c r="C7" s="40">
        <v>261438.91</v>
      </c>
      <c r="D7" s="41" t="s">
        <v>78</v>
      </c>
      <c r="E7" s="5"/>
    </row>
    <row r="8" spans="1:4" ht="12.75">
      <c r="A8" s="17" t="s">
        <v>22</v>
      </c>
      <c r="B8" s="39" t="s">
        <v>79</v>
      </c>
      <c r="C8" s="40">
        <v>2627.11</v>
      </c>
      <c r="D8" s="41" t="s">
        <v>80</v>
      </c>
    </row>
    <row r="9" spans="1:5" ht="18.75" customHeight="1">
      <c r="A9" s="36" t="s">
        <v>81</v>
      </c>
      <c r="B9" s="37" t="s">
        <v>82</v>
      </c>
      <c r="C9" s="15">
        <f>C10+C20</f>
        <v>589893.76</v>
      </c>
      <c r="D9" s="38" t="s">
        <v>83</v>
      </c>
      <c r="E9" s="5"/>
    </row>
    <row r="10" spans="1:4" ht="12.75">
      <c r="A10" s="17" t="s">
        <v>12</v>
      </c>
      <c r="B10" s="39" t="s">
        <v>84</v>
      </c>
      <c r="C10" s="40">
        <v>564378.21</v>
      </c>
      <c r="D10" s="41" t="s">
        <v>85</v>
      </c>
    </row>
    <row r="11" spans="1:4" ht="12.75">
      <c r="A11" s="17" t="s">
        <v>42</v>
      </c>
      <c r="B11" s="39" t="s">
        <v>86</v>
      </c>
      <c r="C11" s="40">
        <v>36138.89</v>
      </c>
      <c r="D11" s="41" t="s">
        <v>87</v>
      </c>
    </row>
    <row r="12" spans="1:7" ht="12.75">
      <c r="A12" s="17" t="s">
        <v>46</v>
      </c>
      <c r="B12" s="39" t="s">
        <v>88</v>
      </c>
      <c r="C12" s="40">
        <v>9425.41</v>
      </c>
      <c r="D12" s="43" t="s">
        <v>89</v>
      </c>
      <c r="G12" s="44"/>
    </row>
    <row r="13" spans="1:4" ht="12.75">
      <c r="A13" s="17" t="s">
        <v>49</v>
      </c>
      <c r="B13" s="39" t="s">
        <v>90</v>
      </c>
      <c r="C13" s="40">
        <v>7010.65</v>
      </c>
      <c r="D13" s="41" t="s">
        <v>91</v>
      </c>
    </row>
    <row r="14" spans="1:7" ht="12.75">
      <c r="A14" s="17" t="s">
        <v>92</v>
      </c>
      <c r="B14" s="39" t="s">
        <v>93</v>
      </c>
      <c r="C14" s="40">
        <v>75737.87</v>
      </c>
      <c r="D14" s="41" t="s">
        <v>94</v>
      </c>
      <c r="G14" s="36"/>
    </row>
    <row r="15" spans="1:4" ht="12.75">
      <c r="A15" s="17" t="s">
        <v>95</v>
      </c>
      <c r="B15" s="39" t="s">
        <v>96</v>
      </c>
      <c r="C15" s="40">
        <v>9579.9</v>
      </c>
      <c r="D15" s="41" t="s">
        <v>97</v>
      </c>
    </row>
    <row r="16" spans="1:4" ht="12.75">
      <c r="A16" s="17" t="s">
        <v>98</v>
      </c>
      <c r="B16" s="39" t="s">
        <v>99</v>
      </c>
      <c r="C16" s="40">
        <v>39099.78</v>
      </c>
      <c r="D16" s="41" t="s">
        <v>100</v>
      </c>
    </row>
    <row r="17" spans="1:4" ht="12.75">
      <c r="A17" s="17" t="s">
        <v>101</v>
      </c>
      <c r="B17" s="39" t="s">
        <v>102</v>
      </c>
      <c r="C17" s="40">
        <v>304019.21</v>
      </c>
      <c r="D17" s="41" t="s">
        <v>103</v>
      </c>
    </row>
    <row r="18" spans="1:4" ht="12.75">
      <c r="A18" s="17" t="s">
        <v>104</v>
      </c>
      <c r="B18" s="39" t="s">
        <v>105</v>
      </c>
      <c r="C18" s="40">
        <v>66631.97</v>
      </c>
      <c r="D18" s="41" t="s">
        <v>106</v>
      </c>
    </row>
    <row r="19" spans="1:4" ht="12.75">
      <c r="A19" s="17" t="s">
        <v>107</v>
      </c>
      <c r="B19" s="39" t="s">
        <v>108</v>
      </c>
      <c r="C19" s="40">
        <v>16734.53</v>
      </c>
      <c r="D19" s="41" t="s">
        <v>109</v>
      </c>
    </row>
    <row r="20" spans="1:4" ht="20.25" customHeight="1">
      <c r="A20" s="17" t="s">
        <v>15</v>
      </c>
      <c r="B20" s="39" t="s">
        <v>110</v>
      </c>
      <c r="C20" s="40">
        <f>SUM(C21:C22)</f>
        <v>25515.55</v>
      </c>
      <c r="D20" s="41" t="s">
        <v>111</v>
      </c>
    </row>
    <row r="21" spans="1:4" ht="12.75">
      <c r="A21" s="17" t="s">
        <v>42</v>
      </c>
      <c r="B21" s="39" t="s">
        <v>93</v>
      </c>
      <c r="C21" s="40">
        <v>16345.41</v>
      </c>
      <c r="D21" s="41" t="s">
        <v>112</v>
      </c>
    </row>
    <row r="22" spans="1:4" ht="12.75">
      <c r="A22" s="17" t="s">
        <v>46</v>
      </c>
      <c r="B22" s="39" t="s">
        <v>108</v>
      </c>
      <c r="C22" s="40">
        <v>9170.14</v>
      </c>
      <c r="D22" s="41" t="s">
        <v>113</v>
      </c>
    </row>
    <row r="23" spans="1:4" ht="19.5" customHeight="1">
      <c r="A23" s="36" t="s">
        <v>114</v>
      </c>
      <c r="B23" s="37" t="s">
        <v>115</v>
      </c>
      <c r="C23" s="15">
        <f>C4-C9</f>
        <v>121972.26000000001</v>
      </c>
      <c r="D23" s="38" t="s">
        <v>116</v>
      </c>
    </row>
    <row r="24" spans="1:4" ht="19.5" customHeight="1">
      <c r="A24" s="36" t="s">
        <v>117</v>
      </c>
      <c r="B24" s="37" t="s">
        <v>118</v>
      </c>
      <c r="C24" s="15">
        <f>SUM(C25:C30)</f>
        <v>51852.23</v>
      </c>
      <c r="D24" s="38" t="s">
        <v>119</v>
      </c>
    </row>
    <row r="25" spans="1:4" ht="12.75">
      <c r="A25" s="17" t="s">
        <v>42</v>
      </c>
      <c r="B25" s="39" t="s">
        <v>120</v>
      </c>
      <c r="C25" s="40">
        <v>4355.61</v>
      </c>
      <c r="D25" s="41" t="s">
        <v>121</v>
      </c>
    </row>
    <row r="26" spans="1:4" ht="12.75">
      <c r="A26" s="17" t="s">
        <v>46</v>
      </c>
      <c r="B26" s="39" t="s">
        <v>122</v>
      </c>
      <c r="C26" s="40">
        <v>3809.85</v>
      </c>
      <c r="D26" s="41" t="s">
        <v>123</v>
      </c>
    </row>
    <row r="27" spans="1:4" ht="12.75">
      <c r="A27" s="17" t="s">
        <v>49</v>
      </c>
      <c r="B27" s="39" t="s">
        <v>124</v>
      </c>
      <c r="C27" s="40">
        <v>190</v>
      </c>
      <c r="D27" s="44">
        <v>232.17</v>
      </c>
    </row>
    <row r="28" spans="1:4" ht="12.75">
      <c r="A28" s="17" t="s">
        <v>92</v>
      </c>
      <c r="B28" s="39" t="s">
        <v>125</v>
      </c>
      <c r="C28" s="40">
        <v>21767.53</v>
      </c>
      <c r="D28" s="41" t="s">
        <v>126</v>
      </c>
    </row>
    <row r="29" spans="1:4" ht="12.75">
      <c r="A29" s="17" t="s">
        <v>95</v>
      </c>
      <c r="B29" s="39" t="s">
        <v>127</v>
      </c>
      <c r="C29" s="40">
        <v>8203.37</v>
      </c>
      <c r="D29" s="41" t="s">
        <v>128</v>
      </c>
    </row>
    <row r="30" spans="1:4" ht="24.75">
      <c r="A30" s="17" t="s">
        <v>98</v>
      </c>
      <c r="B30" s="39" t="s">
        <v>129</v>
      </c>
      <c r="C30" s="40">
        <v>13525.87</v>
      </c>
      <c r="D30" s="41" t="s">
        <v>130</v>
      </c>
    </row>
    <row r="31" spans="1:4" ht="17.25" customHeight="1">
      <c r="A31" s="36" t="s">
        <v>131</v>
      </c>
      <c r="B31" s="37" t="s">
        <v>132</v>
      </c>
      <c r="C31" s="15">
        <v>9695.82</v>
      </c>
      <c r="D31" s="38" t="s">
        <v>133</v>
      </c>
    </row>
    <row r="32" spans="1:4" ht="18.75" customHeight="1">
      <c r="A32" s="36" t="s">
        <v>134</v>
      </c>
      <c r="B32" s="37" t="s">
        <v>135</v>
      </c>
      <c r="C32" s="15">
        <v>13748.61</v>
      </c>
      <c r="D32" s="38" t="s">
        <v>136</v>
      </c>
    </row>
    <row r="33" spans="1:4" ht="18.75" customHeight="1">
      <c r="A33" s="36" t="s">
        <v>137</v>
      </c>
      <c r="B33" s="37" t="s">
        <v>138</v>
      </c>
      <c r="C33" s="15">
        <v>1456.38</v>
      </c>
      <c r="D33" s="38" t="s">
        <v>139</v>
      </c>
    </row>
    <row r="34" spans="1:4" ht="18.75" customHeight="1">
      <c r="A34" s="36" t="s">
        <v>140</v>
      </c>
      <c r="B34" s="37" t="s">
        <v>141</v>
      </c>
      <c r="C34" s="15">
        <v>932.3</v>
      </c>
      <c r="D34" s="38" t="s">
        <v>142</v>
      </c>
    </row>
    <row r="35" spans="1:4" ht="24.75">
      <c r="A35" s="36" t="s">
        <v>143</v>
      </c>
      <c r="B35" s="37" t="s">
        <v>144</v>
      </c>
      <c r="C35" s="15">
        <f>C23-C24+C31-C32+C33-C34</f>
        <v>66591.32</v>
      </c>
      <c r="D35" s="38" t="s">
        <v>21</v>
      </c>
    </row>
    <row r="36" spans="1:4" ht="18.75" customHeight="1">
      <c r="A36" s="36" t="s">
        <v>145</v>
      </c>
      <c r="B36" s="37" t="s">
        <v>146</v>
      </c>
      <c r="C36" s="15"/>
      <c r="D36" s="41"/>
    </row>
    <row r="37" spans="1:4" ht="12.75">
      <c r="A37" s="17" t="s">
        <v>12</v>
      </c>
      <c r="B37" s="39" t="s">
        <v>147</v>
      </c>
      <c r="C37" s="40"/>
      <c r="D37" s="44"/>
    </row>
    <row r="38" spans="1:4" ht="12.75">
      <c r="A38" s="17" t="s">
        <v>15</v>
      </c>
      <c r="B38" s="39" t="s">
        <v>148</v>
      </c>
      <c r="C38" s="40"/>
      <c r="D38" s="44"/>
    </row>
    <row r="39" spans="1:4" ht="24.75">
      <c r="A39" s="36" t="s">
        <v>149</v>
      </c>
      <c r="B39" s="39" t="s">
        <v>150</v>
      </c>
      <c r="C39" s="40"/>
      <c r="D39" s="44"/>
    </row>
    <row r="40" spans="1:4" ht="21" customHeight="1">
      <c r="A40" s="36" t="s">
        <v>151</v>
      </c>
      <c r="B40" s="37" t="s">
        <v>152</v>
      </c>
      <c r="C40" s="15">
        <f>C35+C36-C39</f>
        <v>66591.32</v>
      </c>
      <c r="D40" s="38" t="s">
        <v>21</v>
      </c>
    </row>
    <row r="41" spans="1:4" ht="12.75">
      <c r="A41" s="17" t="s">
        <v>12</v>
      </c>
      <c r="B41" s="39" t="s">
        <v>153</v>
      </c>
      <c r="C41" s="40" t="s">
        <v>1</v>
      </c>
      <c r="D41" s="44"/>
    </row>
    <row r="42" spans="1:5" ht="12.75">
      <c r="A42" s="17" t="s">
        <v>15</v>
      </c>
      <c r="B42" s="39" t="s">
        <v>154</v>
      </c>
      <c r="C42" s="40"/>
      <c r="D42" s="38" t="s">
        <v>21</v>
      </c>
      <c r="E42" s="45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2" sqref="A12"/>
    </sheetView>
  </sheetViews>
  <sheetFormatPr defaultColWidth="9.00390625" defaultRowHeight="12.75"/>
  <cols>
    <col min="1" max="1" width="54.375" style="27" customWidth="1"/>
    <col min="2" max="2" width="13.375" style="28" customWidth="1"/>
    <col min="3" max="3" width="14.375" style="0" customWidth="1"/>
  </cols>
  <sheetData>
    <row r="1" ht="12.75">
      <c r="A1" s="27" t="s">
        <v>155</v>
      </c>
    </row>
    <row r="3" spans="1:8" ht="15">
      <c r="A3" s="46" t="s">
        <v>156</v>
      </c>
      <c r="B3" s="47"/>
      <c r="C3" s="48"/>
      <c r="D3" s="48"/>
      <c r="E3" s="48"/>
      <c r="F3" s="48"/>
      <c r="G3" s="48"/>
      <c r="H3" s="48"/>
    </row>
    <row r="4" spans="1:8" ht="12.75">
      <c r="A4" s="49"/>
      <c r="B4" s="47"/>
      <c r="C4" s="48"/>
      <c r="D4" s="48"/>
      <c r="E4" s="48"/>
      <c r="F4" s="48"/>
      <c r="G4" s="48"/>
      <c r="H4" s="48"/>
    </row>
    <row r="5" spans="1:8" ht="12.75">
      <c r="A5" s="50" t="s">
        <v>157</v>
      </c>
      <c r="B5" s="51">
        <v>367549.48</v>
      </c>
      <c r="C5" s="47"/>
      <c r="D5" s="48"/>
      <c r="E5" s="48"/>
      <c r="F5" s="48"/>
      <c r="G5" s="48"/>
      <c r="H5" s="48"/>
    </row>
    <row r="6" spans="1:2" ht="12.75">
      <c r="A6" s="50" t="s">
        <v>158</v>
      </c>
      <c r="B6" s="51">
        <v>492013.83</v>
      </c>
    </row>
    <row r="7" spans="1:2" ht="12.75">
      <c r="A7" s="52" t="s">
        <v>159</v>
      </c>
      <c r="B7" s="53">
        <f>B5-B6</f>
        <v>-124464.35000000003</v>
      </c>
    </row>
    <row r="8" spans="1:2" ht="12.75">
      <c r="A8" s="54"/>
      <c r="B8" s="47"/>
    </row>
    <row r="9" spans="1:2" ht="24.75">
      <c r="A9" s="55" t="s">
        <v>160</v>
      </c>
      <c r="B9" s="47"/>
    </row>
    <row r="10" spans="1:2" ht="12.75">
      <c r="A10" s="54"/>
      <c r="B10" s="47"/>
    </row>
    <row r="11" spans="1:2" ht="12.75">
      <c r="A11" s="54"/>
      <c r="B11" s="47"/>
    </row>
    <row r="12" spans="1:2" ht="12.75">
      <c r="A12" s="50" t="s">
        <v>161</v>
      </c>
      <c r="B12" s="56">
        <v>235220.93</v>
      </c>
    </row>
    <row r="13" spans="1:2" ht="12.75">
      <c r="A13" s="57" t="s">
        <v>162</v>
      </c>
      <c r="B13" s="56">
        <v>2020</v>
      </c>
    </row>
    <row r="14" spans="1:2" s="21" customFormat="1" ht="12.75">
      <c r="A14" s="58" t="s">
        <v>163</v>
      </c>
      <c r="B14" s="53">
        <f>SUM(B12:B13)</f>
        <v>237240.93</v>
      </c>
    </row>
    <row r="15" spans="1:2" ht="12.75">
      <c r="A15" s="50" t="s">
        <v>164</v>
      </c>
      <c r="B15" s="56">
        <v>18974.94</v>
      </c>
    </row>
    <row r="16" spans="1:2" ht="12.75">
      <c r="A16" s="57" t="s">
        <v>165</v>
      </c>
      <c r="B16" s="56">
        <f>-B7</f>
        <v>124464.35000000003</v>
      </c>
    </row>
    <row r="17" spans="1:2" ht="12.75">
      <c r="A17" s="57" t="s">
        <v>166</v>
      </c>
      <c r="B17" s="51">
        <v>35920.23</v>
      </c>
    </row>
    <row r="18" spans="1:2" ht="12.75">
      <c r="A18" s="52" t="s">
        <v>167</v>
      </c>
      <c r="B18" s="53">
        <f>SUM(B15:B17)</f>
        <v>179359.52000000005</v>
      </c>
    </row>
    <row r="19" spans="1:2" ht="12.75">
      <c r="A19" s="58" t="s">
        <v>168</v>
      </c>
      <c r="B19" s="53">
        <f>B14-B18</f>
        <v>57881.409999999945</v>
      </c>
    </row>
    <row r="20" spans="1:2" ht="12.75">
      <c r="A20" s="57" t="s">
        <v>169</v>
      </c>
      <c r="B20" s="51">
        <v>4875.69</v>
      </c>
    </row>
    <row r="21" spans="1:2" ht="12.75">
      <c r="A21" s="57" t="s">
        <v>170</v>
      </c>
      <c r="B21" s="51">
        <v>2727.06</v>
      </c>
    </row>
    <row r="22" spans="1:2" ht="12.75">
      <c r="A22" s="57" t="s">
        <v>171</v>
      </c>
      <c r="B22" s="51">
        <v>109.8</v>
      </c>
    </row>
    <row r="23" spans="1:2" ht="12.75">
      <c r="A23" s="50" t="s">
        <v>172</v>
      </c>
      <c r="B23" s="51">
        <v>26333</v>
      </c>
    </row>
    <row r="24" spans="1:2" ht="18.75" customHeight="1">
      <c r="A24" s="59" t="s">
        <v>173</v>
      </c>
      <c r="B24" s="60">
        <f>B19+B20+B21-B23-B22</f>
        <v>39041.35999999994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/>
  <cp:lastPrinted>2011-03-04T09:36:39Z</cp:lastPrinted>
  <dcterms:created xsi:type="dcterms:W3CDTF">2007-01-29T15:06:28Z</dcterms:created>
  <dcterms:modified xsi:type="dcterms:W3CDTF">2011-03-04T09:42:31Z</dcterms:modified>
  <cp:category/>
  <cp:version/>
  <cp:contentType/>
  <cp:contentStatus/>
  <cp:revision>16</cp:revision>
</cp:coreProperties>
</file>